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\ossev\projects\mx5e\"/>
    </mc:Choice>
  </mc:AlternateContent>
  <xr:revisionPtr revIDLastSave="0" documentId="13_ncr:1_{E9B35B22-8E4A-4C6B-A235-0D6FED4A932B}" xr6:coauthVersionLast="47" xr6:coauthVersionMax="47" xr10:uidLastSave="{00000000-0000-0000-0000-000000000000}"/>
  <bookViews>
    <workbookView xWindow="-108" yWindow="-108" windowWidth="23256" windowHeight="12456" xr2:uid="{5D326786-5C04-4528-B9B9-AFC0D845954E}"/>
  </bookViews>
  <sheets>
    <sheet name="Weigh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G30" i="1"/>
  <c r="G31" i="1"/>
  <c r="E58" i="1"/>
  <c r="E59" i="1"/>
  <c r="F57" i="1"/>
  <c r="F15" i="1"/>
  <c r="F22" i="1"/>
  <c r="F16" i="1"/>
  <c r="C62" i="1"/>
  <c r="H62" i="1"/>
  <c r="D62" i="1"/>
  <c r="G62" i="1" l="1"/>
  <c r="E62" i="1"/>
  <c r="F62" i="1"/>
  <c r="C64" i="1" l="1"/>
  <c r="C65" i="1" s="1"/>
</calcChain>
</file>

<file path=xl/sharedStrings.xml><?xml version="1.0" encoding="utf-8"?>
<sst xmlns="http://schemas.openxmlformats.org/spreadsheetml/2006/main" count="146" uniqueCount="101">
  <si>
    <t>Engine and gearbox</t>
  </si>
  <si>
    <t>Exhaust system</t>
  </si>
  <si>
    <t>Fuel tank and pipework</t>
  </si>
  <si>
    <t>Batteries</t>
  </si>
  <si>
    <t>Charging Port</t>
  </si>
  <si>
    <t>Final Weight</t>
  </si>
  <si>
    <t>Eunos Roadster 1.6</t>
  </si>
  <si>
    <t>Change</t>
  </si>
  <si>
    <t>Old Seats</t>
  </si>
  <si>
    <t>6-Point Harnesses</t>
  </si>
  <si>
    <t>Cooling Pipework</t>
  </si>
  <si>
    <t>Power Steering System</t>
  </si>
  <si>
    <t>Notes</t>
  </si>
  <si>
    <t>Soft top rear rails</t>
  </si>
  <si>
    <t>Soft top &amp; frame</t>
  </si>
  <si>
    <t>Eunos kick plates</t>
  </si>
  <si>
    <t>Wind deflector</t>
  </si>
  <si>
    <t>Boot rack</t>
  </si>
  <si>
    <t>Description</t>
  </si>
  <si>
    <t>Added
Actual</t>
  </si>
  <si>
    <t>Added
Estimated</t>
  </si>
  <si>
    <t>Removed
Actual</t>
  </si>
  <si>
    <t>Removed
Estimated</t>
  </si>
  <si>
    <t>Baseline</t>
  </si>
  <si>
    <t>Totals</t>
  </si>
  <si>
    <t>Sound deadening materials</t>
  </si>
  <si>
    <t>Power aerial</t>
  </si>
  <si>
    <t>Category</t>
  </si>
  <si>
    <t>Battery</t>
  </si>
  <si>
    <t>Battery Cooling Plates</t>
  </si>
  <si>
    <t>Motor</t>
  </si>
  <si>
    <t>Nissan Leaf motor/inverter</t>
  </si>
  <si>
    <t>HVAC</t>
  </si>
  <si>
    <t>Air Conditioning Module</t>
  </si>
  <si>
    <t>This is based on measured weight on 27/09/2023</t>
  </si>
  <si>
    <t>Charge control &amp; BMS</t>
  </si>
  <si>
    <t>Electrics</t>
  </si>
  <si>
    <t>Old 12V battery + fixings</t>
  </si>
  <si>
    <t>ICE</t>
  </si>
  <si>
    <t>Removed 10/10/23</t>
  </si>
  <si>
    <t>Air intake system</t>
  </si>
  <si>
    <t>Aircon part 1</t>
  </si>
  <si>
    <t>Main radiator &amp; Fans</t>
  </si>
  <si>
    <t>Cooling</t>
  </si>
  <si>
    <t>Retained</t>
  </si>
  <si>
    <t>Lighting</t>
  </si>
  <si>
    <t>Front head light units (2 off)</t>
  </si>
  <si>
    <t>Pop-up units including brackets and lift motors</t>
  </si>
  <si>
    <t>Suspension</t>
  </si>
  <si>
    <t>Alignment bolts (8 off)</t>
  </si>
  <si>
    <t>Front sub frame</t>
  </si>
  <si>
    <t>Front Anti-roll Bar</t>
  </si>
  <si>
    <t>Transmission</t>
  </si>
  <si>
    <t>Old Propshaft</t>
  </si>
  <si>
    <t>Air Conditioning Pipework</t>
  </si>
  <si>
    <t>Interior</t>
  </si>
  <si>
    <t>Wheels</t>
  </si>
  <si>
    <t>Old Alloys + tyres</t>
  </si>
  <si>
    <t>Roof</t>
  </si>
  <si>
    <t>Steering</t>
  </si>
  <si>
    <t>Seats</t>
  </si>
  <si>
    <t>Fuel</t>
  </si>
  <si>
    <t>Exhaust</t>
  </si>
  <si>
    <t>Accessories</t>
  </si>
  <si>
    <t>Charging</t>
  </si>
  <si>
    <t>New Rota 7" x 15" Alloy Wheels</t>
  </si>
  <si>
    <t>Yokohama AD08RS 205/50 R15</t>
  </si>
  <si>
    <t>Front Upper Wishbone (2 off)</t>
  </si>
  <si>
    <t>Front Lower Wishbone (2 off)</t>
  </si>
  <si>
    <t>Chassis</t>
  </si>
  <si>
    <t>Chassis Brace</t>
  </si>
  <si>
    <t>26/10/2023  Aluminum brace from gearbox to diff</t>
  </si>
  <si>
    <t>Steering Rack</t>
  </si>
  <si>
    <t>29/10/2023 - With tie-rod ends attached</t>
  </si>
  <si>
    <t>26/10/2023 - Does not include ball joints</t>
  </si>
  <si>
    <t>From 1.6 Eunos Roadster</t>
  </si>
  <si>
    <t>Old Drive Shafts (2 off)</t>
  </si>
  <si>
    <t>New Drive Shafts (2 off)</t>
  </si>
  <si>
    <t>From 2003 1.8 MX-5</t>
  </si>
  <si>
    <t>Differential (1.6, 6" crown wheel)</t>
  </si>
  <si>
    <t>Differential, Super Fuji LSD, 3.6:1 ratio, 7" Crown Wheel</t>
  </si>
  <si>
    <t>From 1992 Eunos Roadster 1.6</t>
  </si>
  <si>
    <t>Brakes</t>
  </si>
  <si>
    <t>Tesla iBooster</t>
  </si>
  <si>
    <t>MX-5 Brake Servo</t>
  </si>
  <si>
    <t>MX-5 Brake Pistons</t>
  </si>
  <si>
    <t>Removed 11/2023</t>
  </si>
  <si>
    <t>New passenger seat</t>
  </si>
  <si>
    <t>New driver seat</t>
  </si>
  <si>
    <t>Power Plant Frame (PPF)</t>
  </si>
  <si>
    <t>Spare Wheel</t>
  </si>
  <si>
    <t>Bodywork</t>
  </si>
  <si>
    <t>Driver side door</t>
  </si>
  <si>
    <t>Passenger side door</t>
  </si>
  <si>
    <t>DC-DC converter</t>
  </si>
  <si>
    <t>PTC Heater</t>
  </si>
  <si>
    <t>Old left + right handbrake cables</t>
  </si>
  <si>
    <t>New left + right handbrake cables</t>
  </si>
  <si>
    <t>Removed 04/2024</t>
  </si>
  <si>
    <t>Rear Uprights (2 off)</t>
  </si>
  <si>
    <t>05/05/24 - No bushes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</si>
</sst>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1D4A-C5D6-468B-B85F-BB902A60E459}">
  <dimension ref="A1:J65"/>
  <sheetViews>
    <sheetView tabSelected="1" workbookViewId="0">
      <pane ySplit="1" topLeftCell="A11" activePane="bottomLeft" state="frozen"/>
      <selection pane="bottomLeft" activeCell="J27" sqref="J27"/>
    </sheetView>
  </sheetViews>
  <sheetFormatPr defaultRowHeight="14.4" x14ac:dyDescent="0.3"/>
  <cols>
    <col min="1" max="1" width="18.77734375" style="13" customWidth="1"/>
    <col min="2" max="2" width="55.33203125" customWidth="1"/>
    <col min="3" max="8" width="12.77734375" style="20" customWidth="1"/>
    <col min="9" max="9" width="4.77734375" style="2" customWidth="1"/>
    <col min="10" max="10" width="48.77734375" style="10" customWidth="1"/>
  </cols>
  <sheetData>
    <row r="1" spans="1:10" s="8" customFormat="1" ht="28.8" x14ac:dyDescent="0.3">
      <c r="A1" s="8" t="s">
        <v>27</v>
      </c>
      <c r="B1" s="8" t="s">
        <v>18</v>
      </c>
      <c r="C1" s="17" t="s">
        <v>23</v>
      </c>
      <c r="D1" s="18" t="s">
        <v>19</v>
      </c>
      <c r="E1" s="18" t="s">
        <v>20</v>
      </c>
      <c r="F1" s="18" t="s">
        <v>21</v>
      </c>
      <c r="G1" s="18" t="s">
        <v>44</v>
      </c>
      <c r="H1" s="18" t="s">
        <v>22</v>
      </c>
      <c r="I1" s="9"/>
      <c r="J1" s="8" t="s">
        <v>12</v>
      </c>
    </row>
    <row r="3" spans="1:10" x14ac:dyDescent="0.3">
      <c r="B3" s="1" t="s">
        <v>6</v>
      </c>
      <c r="C3" s="19">
        <v>1021.5</v>
      </c>
      <c r="D3" s="19"/>
      <c r="E3" s="19"/>
      <c r="F3" s="19"/>
      <c r="G3" s="19"/>
      <c r="H3" s="19"/>
      <c r="J3" s="10" t="s">
        <v>34</v>
      </c>
    </row>
    <row r="5" spans="1:10" x14ac:dyDescent="0.3">
      <c r="A5" s="13" t="s">
        <v>28</v>
      </c>
      <c r="B5" t="s">
        <v>3</v>
      </c>
      <c r="E5" s="20">
        <v>174</v>
      </c>
    </row>
    <row r="6" spans="1:10" x14ac:dyDescent="0.3">
      <c r="A6" s="13" t="s">
        <v>28</v>
      </c>
      <c r="B6" t="s">
        <v>29</v>
      </c>
      <c r="E6" s="20">
        <v>18</v>
      </c>
    </row>
    <row r="7" spans="1:10" x14ac:dyDescent="0.3">
      <c r="A7" s="13" t="s">
        <v>82</v>
      </c>
      <c r="B7" t="s">
        <v>83</v>
      </c>
      <c r="D7" s="20">
        <v>4.6349999999999998</v>
      </c>
    </row>
    <row r="8" spans="1:10" x14ac:dyDescent="0.3">
      <c r="A8" s="13" t="s">
        <v>82</v>
      </c>
      <c r="B8" t="s">
        <v>84</v>
      </c>
      <c r="F8" s="20">
        <v>2.0449999999999999</v>
      </c>
      <c r="J8" s="10" t="s">
        <v>86</v>
      </c>
    </row>
    <row r="9" spans="1:10" x14ac:dyDescent="0.3">
      <c r="A9" s="13" t="s">
        <v>82</v>
      </c>
      <c r="B9" t="s">
        <v>85</v>
      </c>
      <c r="H9" s="20">
        <v>1.5</v>
      </c>
      <c r="J9" s="10" t="s">
        <v>86</v>
      </c>
    </row>
    <row r="10" spans="1:10" x14ac:dyDescent="0.3">
      <c r="A10" s="13" t="s">
        <v>82</v>
      </c>
      <c r="B10" t="s">
        <v>96</v>
      </c>
      <c r="H10" s="20">
        <v>1</v>
      </c>
      <c r="J10" s="10" t="s">
        <v>98</v>
      </c>
    </row>
    <row r="11" spans="1:10" x14ac:dyDescent="0.3">
      <c r="A11" s="13" t="s">
        <v>82</v>
      </c>
      <c r="B11" t="s">
        <v>97</v>
      </c>
      <c r="D11" s="20">
        <v>1</v>
      </c>
      <c r="J11" s="10" t="s">
        <v>98</v>
      </c>
    </row>
    <row r="12" spans="1:10" x14ac:dyDescent="0.3">
      <c r="A12" s="13" t="s">
        <v>91</v>
      </c>
      <c r="B12" t="s">
        <v>92</v>
      </c>
      <c r="G12" s="20">
        <v>25.8</v>
      </c>
      <c r="J12" s="23">
        <v>45389</v>
      </c>
    </row>
    <row r="13" spans="1:10" x14ac:dyDescent="0.3">
      <c r="A13" s="13" t="s">
        <v>91</v>
      </c>
      <c r="B13" t="s">
        <v>93</v>
      </c>
      <c r="G13" s="20">
        <v>22.7</v>
      </c>
      <c r="J13" s="23">
        <v>45389</v>
      </c>
    </row>
    <row r="14" spans="1:10" x14ac:dyDescent="0.3">
      <c r="A14" s="13" t="s">
        <v>69</v>
      </c>
      <c r="B14" t="s">
        <v>70</v>
      </c>
      <c r="G14" s="20">
        <v>4.3</v>
      </c>
      <c r="J14" s="23" t="s">
        <v>71</v>
      </c>
    </row>
    <row r="15" spans="1:10" x14ac:dyDescent="0.3">
      <c r="A15" s="13" t="s">
        <v>43</v>
      </c>
      <c r="B15" t="s">
        <v>42</v>
      </c>
      <c r="F15" s="20">
        <f>11-2.9</f>
        <v>8.1</v>
      </c>
      <c r="J15" s="10" t="s">
        <v>39</v>
      </c>
    </row>
    <row r="16" spans="1:10" x14ac:dyDescent="0.3">
      <c r="A16" s="13" t="s">
        <v>36</v>
      </c>
      <c r="B16" t="s">
        <v>37</v>
      </c>
      <c r="F16" s="20">
        <f>14.4-2.9</f>
        <v>11.5</v>
      </c>
      <c r="J16" s="10" t="s">
        <v>39</v>
      </c>
    </row>
    <row r="17" spans="1:10" x14ac:dyDescent="0.3">
      <c r="A17" s="13" t="s">
        <v>36</v>
      </c>
      <c r="B17" t="s">
        <v>94</v>
      </c>
      <c r="D17" s="20">
        <v>2.5049999999999999</v>
      </c>
    </row>
    <row r="18" spans="1:10" x14ac:dyDescent="0.3">
      <c r="A18" s="13" t="s">
        <v>32</v>
      </c>
      <c r="B18" t="s">
        <v>33</v>
      </c>
      <c r="F18" s="20">
        <v>2.8</v>
      </c>
    </row>
    <row r="19" spans="1:10" x14ac:dyDescent="0.3">
      <c r="A19" s="13" t="s">
        <v>32</v>
      </c>
      <c r="B19" t="s">
        <v>54</v>
      </c>
      <c r="F19" s="20">
        <v>7.8</v>
      </c>
    </row>
    <row r="20" spans="1:10" x14ac:dyDescent="0.3">
      <c r="A20" s="13" t="s">
        <v>32</v>
      </c>
      <c r="B20" t="s">
        <v>41</v>
      </c>
      <c r="F20" s="20">
        <v>7.8</v>
      </c>
      <c r="J20" s="10" t="s">
        <v>39</v>
      </c>
    </row>
    <row r="21" spans="1:10" x14ac:dyDescent="0.3">
      <c r="A21" s="13" t="s">
        <v>32</v>
      </c>
      <c r="B21" t="s">
        <v>95</v>
      </c>
      <c r="D21" s="20">
        <v>1.5</v>
      </c>
    </row>
    <row r="22" spans="1:10" x14ac:dyDescent="0.3">
      <c r="A22" s="13" t="s">
        <v>38</v>
      </c>
      <c r="B22" t="s">
        <v>40</v>
      </c>
      <c r="F22" s="20">
        <f>6.6-2.9</f>
        <v>3.6999999999999997</v>
      </c>
      <c r="J22" s="10" t="s">
        <v>39</v>
      </c>
    </row>
    <row r="23" spans="1:10" x14ac:dyDescent="0.3">
      <c r="A23" s="13" t="s">
        <v>38</v>
      </c>
      <c r="B23" t="s">
        <v>1</v>
      </c>
      <c r="F23" s="20">
        <v>19.899999999999999</v>
      </c>
      <c r="J23" s="10" t="s">
        <v>39</v>
      </c>
    </row>
    <row r="24" spans="1:10" x14ac:dyDescent="0.3">
      <c r="A24" s="13" t="s">
        <v>45</v>
      </c>
      <c r="B24" t="s">
        <v>46</v>
      </c>
      <c r="G24" s="20">
        <v>8.6</v>
      </c>
      <c r="J24" s="10" t="s">
        <v>47</v>
      </c>
    </row>
    <row r="25" spans="1:10" x14ac:dyDescent="0.3">
      <c r="A25" s="13" t="s">
        <v>30</v>
      </c>
      <c r="B25" t="s">
        <v>31</v>
      </c>
      <c r="E25" s="20">
        <v>65.3</v>
      </c>
    </row>
    <row r="26" spans="1:10" x14ac:dyDescent="0.3">
      <c r="A26" s="13" t="s">
        <v>48</v>
      </c>
      <c r="B26" t="s">
        <v>99</v>
      </c>
      <c r="G26" s="20">
        <v>10.8</v>
      </c>
      <c r="J26" s="10" t="s">
        <v>100</v>
      </c>
    </row>
    <row r="27" spans="1:10" x14ac:dyDescent="0.3">
      <c r="A27" s="13" t="s">
        <v>48</v>
      </c>
      <c r="B27" t="s">
        <v>49</v>
      </c>
      <c r="G27" s="20">
        <v>1.25</v>
      </c>
    </row>
    <row r="28" spans="1:10" x14ac:dyDescent="0.3">
      <c r="A28" s="13" t="s">
        <v>48</v>
      </c>
      <c r="B28" t="s">
        <v>51</v>
      </c>
      <c r="G28" s="20">
        <v>3.1</v>
      </c>
    </row>
    <row r="29" spans="1:10" x14ac:dyDescent="0.3">
      <c r="A29" s="13" t="s">
        <v>48</v>
      </c>
      <c r="B29" t="s">
        <v>50</v>
      </c>
      <c r="G29" s="20">
        <v>13.9</v>
      </c>
      <c r="J29" s="23">
        <v>45225</v>
      </c>
    </row>
    <row r="30" spans="1:10" x14ac:dyDescent="0.3">
      <c r="A30" s="13" t="s">
        <v>48</v>
      </c>
      <c r="B30" t="s">
        <v>68</v>
      </c>
      <c r="G30" s="20">
        <f>3.1*2</f>
        <v>6.2</v>
      </c>
      <c r="J30" s="23" t="s">
        <v>74</v>
      </c>
    </row>
    <row r="31" spans="1:10" x14ac:dyDescent="0.3">
      <c r="A31" s="13" t="s">
        <v>48</v>
      </c>
      <c r="B31" t="s">
        <v>67</v>
      </c>
      <c r="G31" s="20">
        <f>1*2</f>
        <v>2</v>
      </c>
      <c r="J31" s="23" t="s">
        <v>74</v>
      </c>
    </row>
    <row r="32" spans="1:10" x14ac:dyDescent="0.3">
      <c r="A32" s="13" t="s">
        <v>52</v>
      </c>
      <c r="B32" t="s">
        <v>53</v>
      </c>
      <c r="F32" s="20">
        <v>4.5</v>
      </c>
      <c r="J32" s="10" t="s">
        <v>75</v>
      </c>
    </row>
    <row r="33" spans="1:10" x14ac:dyDescent="0.3">
      <c r="A33" s="13" t="s">
        <v>52</v>
      </c>
      <c r="B33" t="s">
        <v>79</v>
      </c>
      <c r="F33" s="20">
        <v>24.1</v>
      </c>
      <c r="J33" s="10" t="s">
        <v>81</v>
      </c>
    </row>
    <row r="34" spans="1:10" x14ac:dyDescent="0.3">
      <c r="A34" s="13" t="s">
        <v>52</v>
      </c>
      <c r="B34" t="s">
        <v>80</v>
      </c>
      <c r="E34" s="20">
        <v>28.7</v>
      </c>
      <c r="J34" s="10" t="s">
        <v>78</v>
      </c>
    </row>
    <row r="35" spans="1:10" x14ac:dyDescent="0.3">
      <c r="A35" s="13" t="s">
        <v>52</v>
      </c>
      <c r="B35" t="s">
        <v>76</v>
      </c>
      <c r="H35" s="20">
        <v>10</v>
      </c>
      <c r="J35" s="10" t="s">
        <v>75</v>
      </c>
    </row>
    <row r="36" spans="1:10" x14ac:dyDescent="0.3">
      <c r="A36" s="13" t="s">
        <v>52</v>
      </c>
      <c r="B36" t="s">
        <v>77</v>
      </c>
      <c r="E36" s="20">
        <v>11.6</v>
      </c>
      <c r="J36" s="10" t="s">
        <v>78</v>
      </c>
    </row>
    <row r="37" spans="1:10" x14ac:dyDescent="0.3">
      <c r="A37" s="13" t="s">
        <v>60</v>
      </c>
      <c r="B37" t="s">
        <v>9</v>
      </c>
      <c r="E37" s="20">
        <v>0</v>
      </c>
    </row>
    <row r="38" spans="1:10" x14ac:dyDescent="0.3">
      <c r="A38" s="13" t="s">
        <v>63</v>
      </c>
      <c r="B38" t="s">
        <v>17</v>
      </c>
      <c r="F38" s="20">
        <v>3.43</v>
      </c>
    </row>
    <row r="39" spans="1:10" x14ac:dyDescent="0.3">
      <c r="A39" s="13" t="s">
        <v>69</v>
      </c>
      <c r="B39" t="s">
        <v>89</v>
      </c>
      <c r="G39" s="20">
        <v>4.5999999999999996</v>
      </c>
    </row>
    <row r="40" spans="1:10" x14ac:dyDescent="0.3">
      <c r="A40" s="13" t="s">
        <v>64</v>
      </c>
      <c r="B40" t="s">
        <v>35</v>
      </c>
      <c r="E40" s="20">
        <v>2.2999999999999998</v>
      </c>
    </row>
    <row r="41" spans="1:10" x14ac:dyDescent="0.3">
      <c r="A41" s="13" t="s">
        <v>64</v>
      </c>
      <c r="B41" t="s">
        <v>4</v>
      </c>
      <c r="E41" s="20">
        <v>0</v>
      </c>
    </row>
    <row r="42" spans="1:10" x14ac:dyDescent="0.3">
      <c r="A42" s="13" t="s">
        <v>43</v>
      </c>
      <c r="B42" t="s">
        <v>10</v>
      </c>
      <c r="H42" s="20">
        <v>0</v>
      </c>
    </row>
    <row r="43" spans="1:10" x14ac:dyDescent="0.3">
      <c r="A43" s="13" t="s">
        <v>38</v>
      </c>
      <c r="B43" t="s">
        <v>0</v>
      </c>
      <c r="F43" s="20">
        <v>196.2</v>
      </c>
      <c r="H43" s="20">
        <v>0</v>
      </c>
    </row>
    <row r="44" spans="1:10" x14ac:dyDescent="0.3">
      <c r="A44" s="13" t="s">
        <v>55</v>
      </c>
      <c r="B44" t="s">
        <v>15</v>
      </c>
      <c r="F44" s="20">
        <v>0.9</v>
      </c>
    </row>
    <row r="45" spans="1:10" x14ac:dyDescent="0.3">
      <c r="A45" s="13" t="s">
        <v>62</v>
      </c>
      <c r="B45" t="s">
        <v>1</v>
      </c>
      <c r="F45" s="20">
        <v>19.899999999999999</v>
      </c>
    </row>
    <row r="46" spans="1:10" x14ac:dyDescent="0.3">
      <c r="A46" s="13" t="s">
        <v>61</v>
      </c>
      <c r="B46" t="s">
        <v>2</v>
      </c>
      <c r="H46" s="20">
        <v>0</v>
      </c>
    </row>
    <row r="47" spans="1:10" x14ac:dyDescent="0.3">
      <c r="A47" s="13" t="s">
        <v>60</v>
      </c>
      <c r="B47" t="s">
        <v>88</v>
      </c>
      <c r="D47" s="20">
        <v>17.100000000000001</v>
      </c>
      <c r="J47" s="23">
        <v>45386</v>
      </c>
    </row>
    <row r="48" spans="1:10" x14ac:dyDescent="0.3">
      <c r="A48" s="13" t="s">
        <v>60</v>
      </c>
      <c r="B48" t="s">
        <v>87</v>
      </c>
      <c r="D48" s="20">
        <v>16.399999999999999</v>
      </c>
      <c r="J48" s="23">
        <v>45386</v>
      </c>
    </row>
    <row r="49" spans="1:10" x14ac:dyDescent="0.3">
      <c r="A49" s="13" t="s">
        <v>60</v>
      </c>
      <c r="B49" t="s">
        <v>8</v>
      </c>
      <c r="F49" s="20">
        <f>17.1+16.4</f>
        <v>33.5</v>
      </c>
    </row>
    <row r="50" spans="1:10" x14ac:dyDescent="0.3">
      <c r="A50" s="13" t="s">
        <v>36</v>
      </c>
      <c r="B50" t="s">
        <v>26</v>
      </c>
      <c r="F50" s="20">
        <v>0.91</v>
      </c>
    </row>
    <row r="51" spans="1:10" x14ac:dyDescent="0.3">
      <c r="A51" s="13" t="s">
        <v>59</v>
      </c>
      <c r="B51" t="s">
        <v>11</v>
      </c>
      <c r="H51" s="20">
        <v>0</v>
      </c>
    </row>
    <row r="52" spans="1:10" x14ac:dyDescent="0.3">
      <c r="A52" s="13" t="s">
        <v>59</v>
      </c>
      <c r="B52" t="s">
        <v>72</v>
      </c>
      <c r="G52" s="20">
        <v>7.6</v>
      </c>
      <c r="J52" s="10" t="s">
        <v>73</v>
      </c>
    </row>
    <row r="53" spans="1:10" x14ac:dyDescent="0.3">
      <c r="A53" s="13" t="s">
        <v>58</v>
      </c>
      <c r="B53" t="s">
        <v>14</v>
      </c>
      <c r="F53" s="20">
        <v>16.100000000000001</v>
      </c>
    </row>
    <row r="54" spans="1:10" x14ac:dyDescent="0.3">
      <c r="A54" s="13" t="s">
        <v>58</v>
      </c>
      <c r="B54" t="s">
        <v>13</v>
      </c>
      <c r="F54" s="20">
        <v>1.8</v>
      </c>
    </row>
    <row r="55" spans="1:10" x14ac:dyDescent="0.3">
      <c r="A55" s="13" t="s">
        <v>55</v>
      </c>
      <c r="B55" t="s">
        <v>25</v>
      </c>
      <c r="F55" s="20">
        <v>6</v>
      </c>
    </row>
    <row r="56" spans="1:10" x14ac:dyDescent="0.3">
      <c r="A56" s="13" t="s">
        <v>56</v>
      </c>
      <c r="B56" t="s">
        <v>90</v>
      </c>
      <c r="F56" s="20">
        <v>9.5</v>
      </c>
    </row>
    <row r="57" spans="1:10" x14ac:dyDescent="0.3">
      <c r="A57" s="13" t="s">
        <v>56</v>
      </c>
      <c r="B57" t="s">
        <v>57</v>
      </c>
      <c r="F57" s="20">
        <f>16.3*4</f>
        <v>65.2</v>
      </c>
    </row>
    <row r="58" spans="1:10" x14ac:dyDescent="0.3">
      <c r="A58" s="13" t="s">
        <v>56</v>
      </c>
      <c r="B58" t="s">
        <v>65</v>
      </c>
      <c r="E58" s="20">
        <f>5.9*4</f>
        <v>23.6</v>
      </c>
    </row>
    <row r="59" spans="1:10" x14ac:dyDescent="0.3">
      <c r="A59" s="13" t="s">
        <v>56</v>
      </c>
      <c r="B59" t="s">
        <v>66</v>
      </c>
      <c r="E59" s="20">
        <f>9.3*4</f>
        <v>37.200000000000003</v>
      </c>
    </row>
    <row r="60" spans="1:10" x14ac:dyDescent="0.3">
      <c r="A60" s="13" t="s">
        <v>55</v>
      </c>
      <c r="B60" t="s">
        <v>16</v>
      </c>
      <c r="F60" s="20">
        <v>2.31</v>
      </c>
    </row>
    <row r="62" spans="1:10" s="1" customFormat="1" x14ac:dyDescent="0.3">
      <c r="A62" s="14"/>
      <c r="B62" s="1" t="s">
        <v>24</v>
      </c>
      <c r="C62" s="19">
        <f>SUM(C3:C61)</f>
        <v>1021.5</v>
      </c>
      <c r="D62" s="19">
        <f t="shared" ref="D62:H62" si="0">SUM(D3:D61)</f>
        <v>43.14</v>
      </c>
      <c r="E62" s="19">
        <f t="shared" si="0"/>
        <v>360.70000000000005</v>
      </c>
      <c r="F62" s="19">
        <f t="shared" si="0"/>
        <v>447.995</v>
      </c>
      <c r="G62" s="19">
        <f>SUM(G3:G61)</f>
        <v>110.85</v>
      </c>
      <c r="H62" s="19">
        <f t="shared" si="0"/>
        <v>12.5</v>
      </c>
      <c r="I62" s="7"/>
      <c r="J62" s="10"/>
    </row>
    <row r="64" spans="1:10" s="3" customFormat="1" x14ac:dyDescent="0.3">
      <c r="A64" s="15"/>
      <c r="B64" s="3" t="s">
        <v>5</v>
      </c>
      <c r="C64" s="21">
        <f>C62+D62+E62-F62-H62</f>
        <v>964.84500000000014</v>
      </c>
      <c r="D64" s="21"/>
      <c r="E64" s="21"/>
      <c r="F64" s="21"/>
      <c r="G64" s="21"/>
      <c r="H64" s="21"/>
      <c r="I64" s="4"/>
      <c r="J64" s="11"/>
    </row>
    <row r="65" spans="1:10" s="5" customFormat="1" x14ac:dyDescent="0.3">
      <c r="A65" s="16"/>
      <c r="B65" s="5" t="s">
        <v>7</v>
      </c>
      <c r="C65" s="22">
        <f>C64-C62</f>
        <v>-56.654999999999859</v>
      </c>
      <c r="D65" s="22"/>
      <c r="E65" s="22"/>
      <c r="F65" s="22"/>
      <c r="G65" s="22"/>
      <c r="H65" s="22"/>
      <c r="I65" s="6"/>
      <c r="J65" s="12"/>
    </row>
  </sheetData>
  <sortState xmlns:xlrd2="http://schemas.microsoft.com/office/spreadsheetml/2017/richdata2" ref="A5:J61">
    <sortCondition ref="A5:A61"/>
    <sortCondition ref="B5:B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Collingridge</dc:creator>
  <cp:lastModifiedBy>Rob Collingridge</cp:lastModifiedBy>
  <dcterms:created xsi:type="dcterms:W3CDTF">2023-03-18T19:12:48Z</dcterms:created>
  <dcterms:modified xsi:type="dcterms:W3CDTF">2024-05-05T19:21:43Z</dcterms:modified>
</cp:coreProperties>
</file>